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 с диска С\Documents\ООО Теплосети\Сайт Теплосети\"/>
    </mc:Choice>
  </mc:AlternateContent>
  <bookViews>
    <workbookView xWindow="0" yWindow="0" windowWidth="28800" windowHeight="10596"/>
  </bookViews>
  <sheets>
    <sheet name="Пр.4.6 " sheetId="1" r:id="rId1"/>
  </sheets>
  <externalReferences>
    <externalReference r:id="rId2"/>
  </externalReferences>
  <definedNames>
    <definedName name="_xlnm.Print_Area" localSheetId="0">'Пр.4.6 '!$A$1:$D$72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6" i="1" l="1"/>
  <c r="D57" i="1" l="1"/>
  <c r="D58" i="1"/>
  <c r="D65" i="1" l="1"/>
  <c r="D59" i="1"/>
  <c r="D56" i="1"/>
  <c r="F60" i="1" s="1"/>
  <c r="D41" i="1"/>
  <c r="D38" i="1"/>
  <c r="D36" i="1"/>
  <c r="D31" i="1"/>
  <c r="D30" i="1"/>
  <c r="D28" i="1"/>
  <c r="D25" i="1"/>
  <c r="D16" i="1"/>
  <c r="D15" i="1"/>
  <c r="D11" i="1"/>
  <c r="D27" i="1" l="1"/>
  <c r="D10" i="1"/>
  <c r="D50" i="1" s="1"/>
  <c r="D51" i="1" s="1"/>
  <c r="D53" i="1" s="1"/>
  <c r="D62" i="1" s="1"/>
  <c r="F59" i="1" s="1"/>
</calcChain>
</file>

<file path=xl/sharedStrings.xml><?xml version="1.0" encoding="utf-8"?>
<sst xmlns="http://schemas.openxmlformats.org/spreadsheetml/2006/main" count="176" uniqueCount="115">
  <si>
    <t>Смета расходов на услуги по передаче тепловой энергии</t>
  </si>
  <si>
    <t>по сетям  ООО "Теплосети" за  2022 год</t>
  </si>
  <si>
    <t>№ п/п</t>
  </si>
  <si>
    <t>Показатели</t>
  </si>
  <si>
    <t>Ед. изм.</t>
  </si>
  <si>
    <t>Утверждено РЭК                             на  2022 г</t>
  </si>
  <si>
    <t xml:space="preserve"> I. </t>
  </si>
  <si>
    <t>Расходы на приобретение энергетических ресурсов (производство)</t>
  </si>
  <si>
    <t>тыс. руб.</t>
  </si>
  <si>
    <t>1.1.</t>
  </si>
  <si>
    <t xml:space="preserve">   Расходы на топливо                        </t>
  </si>
  <si>
    <t>1.2.</t>
  </si>
  <si>
    <t xml:space="preserve">   Расходы на электрическую энергию</t>
  </si>
  <si>
    <t>1.3.</t>
  </si>
  <si>
    <t xml:space="preserve">   Расходы на тепловую энергию</t>
  </si>
  <si>
    <t>1.4.</t>
  </si>
  <si>
    <t xml:space="preserve">   Расходы на холодную воду </t>
  </si>
  <si>
    <t>1.5.</t>
  </si>
  <si>
    <t xml:space="preserve">   Расходы на теплоноситель                  </t>
  </si>
  <si>
    <t>2.</t>
  </si>
  <si>
    <t>Операционные (подконтрольные расходы)</t>
  </si>
  <si>
    <t>2.1.</t>
  </si>
  <si>
    <t xml:space="preserve">   Расходы на приобретение сырья и материалов </t>
  </si>
  <si>
    <t>2.2.</t>
  </si>
  <si>
    <t xml:space="preserve">   Расходы на ремонт основных средств, выполняемых подрядным способом</t>
  </si>
  <si>
    <t>2.3.</t>
  </si>
  <si>
    <t xml:space="preserve">   Расходы на оплату труда</t>
  </si>
  <si>
    <t>2.4.</t>
  </si>
  <si>
    <t xml:space="preserve">   Расходы на оплату работ и услуг производственного характера</t>
  </si>
  <si>
    <t>2.5.</t>
  </si>
  <si>
    <t xml:space="preserve">   Расходы на оплату  иных работ и услуг, выполняемых по договорам с организациями, включая расходы на оплату услуг связи, вневедомственной охраны, коммунальных услуг, юридических, информационных и др услуг</t>
  </si>
  <si>
    <t>2.6.</t>
  </si>
  <si>
    <t xml:space="preserve">   Расходы на служебные командировки</t>
  </si>
  <si>
    <t>2.7.</t>
  </si>
  <si>
    <t xml:space="preserve">   Расходы на обучение персонала</t>
  </si>
  <si>
    <t>2.8.</t>
  </si>
  <si>
    <t xml:space="preserve">   Лизинговый платёж</t>
  </si>
  <si>
    <t>2.9.</t>
  </si>
  <si>
    <t xml:space="preserve">   Арендная плата</t>
  </si>
  <si>
    <t>2.10.</t>
  </si>
  <si>
    <t xml:space="preserve">  Другие расходы (услуги банков)</t>
  </si>
  <si>
    <t>3.</t>
  </si>
  <si>
    <t>Неподконтрольные расходы</t>
  </si>
  <si>
    <t>3.1.</t>
  </si>
  <si>
    <t xml:space="preserve">   Расходы на оплату услуг регулируемых организаций (с х/водой)</t>
  </si>
  <si>
    <t>3.2.</t>
  </si>
  <si>
    <t>3.3.</t>
  </si>
  <si>
    <t xml:space="preserve">   Концессионная плата</t>
  </si>
  <si>
    <t>3.4.</t>
  </si>
  <si>
    <t xml:space="preserve">   Расходы на уплату налогов и других обязательных платежей</t>
  </si>
  <si>
    <t>3.4.1.</t>
  </si>
  <si>
    <t xml:space="preserve"> -  плата за выбросы</t>
  </si>
  <si>
    <t>3.4.2.</t>
  </si>
  <si>
    <t xml:space="preserve"> -  расходы на обязательное страхование</t>
  </si>
  <si>
    <t>3.4.3.</t>
  </si>
  <si>
    <t xml:space="preserve"> -  иные расходы (налоги и платежи)</t>
  </si>
  <si>
    <t>3.5.</t>
  </si>
  <si>
    <t xml:space="preserve">   Отчисления на социальные нужды</t>
  </si>
  <si>
    <t>3.6.</t>
  </si>
  <si>
    <t xml:space="preserve">   Расходы по сомнительным долгам</t>
  </si>
  <si>
    <t>3.7.</t>
  </si>
  <si>
    <t xml:space="preserve">   Амортизация основных средств и нематериальных активов</t>
  </si>
  <si>
    <t>3.8.</t>
  </si>
  <si>
    <t xml:space="preserve">   Расходы на выплаты по договорам займа и кредитам включая проценты</t>
  </si>
  <si>
    <t>3.9.</t>
  </si>
  <si>
    <t xml:space="preserve">   Налог на прибыль</t>
  </si>
  <si>
    <t>3.10.</t>
  </si>
  <si>
    <t>Экономия, определённая в прошедшем периоде регулирования и подлежащая учету в текущем периоде регулирования(-)</t>
  </si>
  <si>
    <t>4.</t>
  </si>
  <si>
    <t>Нормативная прибыль</t>
  </si>
  <si>
    <t xml:space="preserve"> -  выплаты по коллективному договору</t>
  </si>
  <si>
    <t xml:space="preserve"> -  инвестпрограмма</t>
  </si>
  <si>
    <t>5.</t>
  </si>
  <si>
    <t>Расчётная предпринимательская прибыль</t>
  </si>
  <si>
    <t>6</t>
  </si>
  <si>
    <t>Результаты деятельности до перехода к регулированию цен (тарифов) на основе долгосрочных параметров регулирования</t>
  </si>
  <si>
    <t>т.руб.</t>
  </si>
  <si>
    <t>7</t>
  </si>
  <si>
    <t>Корректировка с целью учета отклонения фактических значений параметров расчета тарифов от значений, учтенных при установлении тарифов</t>
  </si>
  <si>
    <t>8</t>
  </si>
  <si>
    <t>Корректировка с учетом надежности и качества реализуемых товаров (оказываемых услуг), подлежащая учету в НВВ</t>
  </si>
  <si>
    <t>9</t>
  </si>
  <si>
    <t>Корректировка НВВ в связи с изменением (неисполнением) инвестиционной программы</t>
  </si>
  <si>
    <t>10</t>
  </si>
  <si>
    <t>Корректировка, подлежащая учету в НВВ и учитывающая отклонение фактических показателей энергосбережения и повышения энергетической эффективности от установленных плановых (рас-четных) показателей и отклонение сроков реализации программы в области энергосбережения и повышения энергетической эффективности от установленных сроков реализации такой программы</t>
  </si>
  <si>
    <t>11</t>
  </si>
  <si>
    <t>ИТОГО необходимая валовая выручка</t>
  </si>
  <si>
    <t>ИТОГО необходимая валовая выручка (потр. рынок)</t>
  </si>
  <si>
    <t>Экономически обоснованные расходы, не учтённые регулирующим органом в связи с ограничением изменения вносимой гражданами платы за коммунальные услуги</t>
  </si>
  <si>
    <t>Необходимая валовая выручка (потр. рынок)</t>
  </si>
  <si>
    <t>1 полугодие</t>
  </si>
  <si>
    <t>2 полугодие</t>
  </si>
  <si>
    <t>12</t>
  </si>
  <si>
    <t>Товарная выручка на потребительском рынке</t>
  </si>
  <si>
    <t>Полезный отпуск</t>
  </si>
  <si>
    <t>т.Гкал</t>
  </si>
  <si>
    <t>12.1</t>
  </si>
  <si>
    <t>12.2</t>
  </si>
  <si>
    <t>13</t>
  </si>
  <si>
    <t>Тариф средний</t>
  </si>
  <si>
    <t>р./Гкал</t>
  </si>
  <si>
    <t>13.1</t>
  </si>
  <si>
    <t>с 1 января</t>
  </si>
  <si>
    <t>13.2</t>
  </si>
  <si>
    <t xml:space="preserve">с 1 июля </t>
  </si>
  <si>
    <t>14</t>
  </si>
  <si>
    <t>Рост ,%</t>
  </si>
  <si>
    <t>Генеральный директор                                                                                 А.Н.Проскоков</t>
  </si>
  <si>
    <t>15</t>
  </si>
  <si>
    <t>Численность</t>
  </si>
  <si>
    <t>чел.</t>
  </si>
  <si>
    <t>численность основных рабочих</t>
  </si>
  <si>
    <t>численность ремонтного персонала</t>
  </si>
  <si>
    <t>численность цехового персонала</t>
  </si>
  <si>
    <t>численность АУП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</si>
</sst>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0"/>
    <numFmt numFmtId="166" formatCode="0.0"/>
  </numFmts>
  <fonts count="17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b/>
      <sz val="10"/>
      <color rgb="FF000000"/>
      <name val="Arial"/>
      <family val="2"/>
      <charset val="204"/>
    </font>
    <font>
      <i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1" fillId="0" borderId="0"/>
  </cellStyleXfs>
  <cellXfs count="104">
    <xf numFmtId="0" fontId="0" fillId="0" borderId="0" xfId="0"/>
    <xf numFmtId="0" fontId="2" fillId="0" borderId="0" xfId="1" applyFont="1"/>
    <xf numFmtId="4" fontId="4" fillId="0" borderId="0" xfId="1" applyNumberFormat="1" applyFont="1"/>
    <xf numFmtId="0" fontId="4" fillId="0" borderId="0" xfId="1" applyFont="1"/>
    <xf numFmtId="0" fontId="5" fillId="0" borderId="6" xfId="1" applyFont="1" applyBorder="1" applyAlignment="1">
      <alignment horizontal="center" wrapText="1"/>
    </xf>
    <xf numFmtId="0" fontId="5" fillId="2" borderId="6" xfId="1" applyFont="1" applyFill="1" applyBorder="1" applyAlignment="1">
      <alignment horizontal="center"/>
    </xf>
    <xf numFmtId="0" fontId="6" fillId="0" borderId="2" xfId="1" applyFont="1" applyBorder="1" applyAlignment="1">
      <alignment horizontal="center" wrapText="1"/>
    </xf>
    <xf numFmtId="0" fontId="8" fillId="2" borderId="7" xfId="2" applyFont="1" applyFill="1" applyBorder="1" applyAlignment="1">
      <alignment horizontal="center" vertical="center" wrapText="1"/>
    </xf>
    <xf numFmtId="4" fontId="8" fillId="2" borderId="9" xfId="2" applyNumberFormat="1" applyFont="1" applyFill="1" applyBorder="1" applyAlignment="1">
      <alignment horizontal="center" vertical="center" wrapText="1"/>
    </xf>
    <xf numFmtId="0" fontId="0" fillId="2" borderId="0" xfId="0" applyFill="1"/>
    <xf numFmtId="16" fontId="10" fillId="2" borderId="11" xfId="2" applyNumberFormat="1" applyFont="1" applyFill="1" applyBorder="1" applyAlignment="1">
      <alignment horizontal="center" vertical="center" wrapText="1"/>
    </xf>
    <xf numFmtId="0" fontId="10" fillId="2" borderId="12" xfId="2" applyFont="1" applyFill="1" applyBorder="1" applyAlignment="1">
      <alignment horizontal="left" vertical="center" wrapText="1"/>
    </xf>
    <xf numFmtId="4" fontId="10" fillId="2" borderId="12" xfId="2" applyNumberFormat="1" applyFont="1" applyFill="1" applyBorder="1" applyAlignment="1">
      <alignment horizontal="center" vertical="center" wrapText="1"/>
    </xf>
    <xf numFmtId="4" fontId="7" fillId="2" borderId="11" xfId="2" applyNumberFormat="1" applyFont="1" applyFill="1" applyBorder="1" applyAlignment="1">
      <alignment horizontal="right" vertical="center" wrapText="1"/>
    </xf>
    <xf numFmtId="0" fontId="10" fillId="2" borderId="11" xfId="2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left" vertical="center" wrapText="1"/>
    </xf>
    <xf numFmtId="4" fontId="8" fillId="2" borderId="8" xfId="2" applyNumberFormat="1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left" vertical="center" wrapText="1"/>
    </xf>
    <xf numFmtId="0" fontId="9" fillId="2" borderId="12" xfId="2" applyFont="1" applyFill="1" applyBorder="1" applyAlignment="1">
      <alignment horizontal="left" vertical="center" wrapText="1"/>
    </xf>
    <xf numFmtId="4" fontId="7" fillId="2" borderId="12" xfId="2" applyNumberFormat="1" applyFont="1" applyFill="1" applyBorder="1" applyAlignment="1">
      <alignment horizontal="center" vertical="center" wrapText="1"/>
    </xf>
    <xf numFmtId="4" fontId="10" fillId="2" borderId="11" xfId="2" applyNumberFormat="1" applyFont="1" applyFill="1" applyBorder="1" applyAlignment="1">
      <alignment horizontal="right" wrapText="1"/>
    </xf>
    <xf numFmtId="0" fontId="10" fillId="2" borderId="12" xfId="1" applyFont="1" applyFill="1" applyBorder="1" applyAlignment="1">
      <alignment horizontal="left" vertical="center" wrapText="1"/>
    </xf>
    <xf numFmtId="0" fontId="7" fillId="2" borderId="12" xfId="1" applyFont="1" applyFill="1" applyBorder="1" applyAlignment="1">
      <alignment horizontal="left" vertical="center" wrapText="1"/>
    </xf>
    <xf numFmtId="4" fontId="7" fillId="2" borderId="11" xfId="1" applyNumberFormat="1" applyFont="1" applyFill="1" applyBorder="1" applyAlignment="1">
      <alignment horizontal="right" wrapText="1"/>
    </xf>
    <xf numFmtId="0" fontId="10" fillId="2" borderId="11" xfId="2" applyFont="1" applyFill="1" applyBorder="1" applyAlignment="1">
      <alignment vertical="center" wrapText="1"/>
    </xf>
    <xf numFmtId="49" fontId="7" fillId="2" borderId="13" xfId="3" applyNumberFormat="1" applyFont="1" applyFill="1" applyBorder="1" applyAlignment="1">
      <alignment horizontal="center" vertical="center" wrapText="1"/>
    </xf>
    <xf numFmtId="0" fontId="9" fillId="2" borderId="14" xfId="3" applyFont="1" applyFill="1" applyBorder="1" applyAlignment="1">
      <alignment vertical="center" wrapText="1"/>
    </xf>
    <xf numFmtId="0" fontId="7" fillId="2" borderId="12" xfId="3" applyFont="1" applyFill="1" applyBorder="1" applyAlignment="1">
      <alignment horizontal="center" vertical="center" wrapText="1"/>
    </xf>
    <xf numFmtId="4" fontId="9" fillId="2" borderId="11" xfId="2" applyNumberFormat="1" applyFont="1" applyFill="1" applyBorder="1" applyAlignment="1">
      <alignment wrapText="1"/>
    </xf>
    <xf numFmtId="0" fontId="7" fillId="2" borderId="14" xfId="3" applyFont="1" applyFill="1" applyBorder="1" applyAlignment="1">
      <alignment vertical="center" wrapText="1"/>
    </xf>
    <xf numFmtId="4" fontId="7" fillId="2" borderId="11" xfId="1" applyNumberFormat="1" applyFont="1" applyFill="1" applyBorder="1" applyAlignment="1">
      <alignment horizontal="right"/>
    </xf>
    <xf numFmtId="4" fontId="10" fillId="2" borderId="11" xfId="1" applyNumberFormat="1" applyFont="1" applyFill="1" applyBorder="1" applyAlignment="1">
      <alignment horizontal="right" wrapText="1"/>
    </xf>
    <xf numFmtId="49" fontId="7" fillId="2" borderId="15" xfId="3" applyNumberFormat="1" applyFont="1" applyFill="1" applyBorder="1" applyAlignment="1">
      <alignment horizontal="center" vertical="center" wrapText="1"/>
    </xf>
    <xf numFmtId="0" fontId="7" fillId="2" borderId="16" xfId="3" applyFont="1" applyFill="1" applyBorder="1" applyAlignment="1">
      <alignment vertical="center" wrapText="1"/>
    </xf>
    <xf numFmtId="0" fontId="7" fillId="2" borderId="17" xfId="3" applyFont="1" applyFill="1" applyBorder="1" applyAlignment="1">
      <alignment horizontal="center" vertical="center" wrapText="1"/>
    </xf>
    <xf numFmtId="4" fontId="10" fillId="2" borderId="18" xfId="1" applyNumberFormat="1" applyFont="1" applyFill="1" applyBorder="1" applyAlignment="1">
      <alignment horizontal="right" wrapText="1"/>
    </xf>
    <xf numFmtId="0" fontId="9" fillId="2" borderId="20" xfId="3" applyFont="1" applyFill="1" applyBorder="1" applyAlignment="1">
      <alignment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9" fillId="2" borderId="22" xfId="3" applyFont="1" applyFill="1" applyBorder="1" applyAlignment="1">
      <alignment horizontal="justify" vertical="center" wrapText="1"/>
    </xf>
    <xf numFmtId="0" fontId="9" fillId="2" borderId="8" xfId="3" applyFont="1" applyFill="1" applyBorder="1" applyAlignment="1">
      <alignment horizontal="center" vertical="center" wrapText="1"/>
    </xf>
    <xf numFmtId="0" fontId="7" fillId="2" borderId="23" xfId="3" applyFont="1" applyFill="1" applyBorder="1" applyAlignment="1">
      <alignment horizontal="left" vertical="center" wrapText="1"/>
    </xf>
    <xf numFmtId="0" fontId="7" fillId="2" borderId="24" xfId="3" applyFont="1" applyFill="1" applyBorder="1" applyAlignment="1">
      <alignment horizontal="center" vertical="center" wrapText="1"/>
    </xf>
    <xf numFmtId="4" fontId="7" fillId="2" borderId="25" xfId="1" applyNumberFormat="1" applyFont="1" applyFill="1" applyBorder="1" applyAlignment="1">
      <alignment horizontal="right" wrapText="1"/>
    </xf>
    <xf numFmtId="0" fontId="9" fillId="2" borderId="27" xfId="3" applyFont="1" applyFill="1" applyBorder="1" applyAlignment="1">
      <alignment horizontal="justify" vertical="center" wrapText="1"/>
    </xf>
    <xf numFmtId="0" fontId="9" fillId="2" borderId="9" xfId="3" applyFont="1" applyFill="1" applyBorder="1" applyAlignment="1">
      <alignment horizontal="center" vertical="center" wrapText="1"/>
    </xf>
    <xf numFmtId="0" fontId="7" fillId="2" borderId="14" xfId="3" applyFont="1" applyFill="1" applyBorder="1" applyAlignment="1">
      <alignment horizontal="justify" vertical="center" wrapText="1"/>
    </xf>
    <xf numFmtId="0" fontId="13" fillId="2" borderId="12" xfId="3" applyFont="1" applyFill="1" applyBorder="1" applyAlignment="1">
      <alignment horizontal="center" vertical="center" wrapText="1"/>
    </xf>
    <xf numFmtId="0" fontId="7" fillId="2" borderId="23" xfId="3" applyFont="1" applyFill="1" applyBorder="1" applyAlignment="1">
      <alignment horizontal="justify" vertical="center" wrapText="1"/>
    </xf>
    <xf numFmtId="0" fontId="13" fillId="2" borderId="24" xfId="3" applyFont="1" applyFill="1" applyBorder="1" applyAlignment="1">
      <alignment horizontal="center" vertical="center" wrapText="1"/>
    </xf>
    <xf numFmtId="49" fontId="7" fillId="2" borderId="29" xfId="3" applyNumberFormat="1" applyFont="1" applyFill="1" applyBorder="1" applyAlignment="1">
      <alignment horizontal="center" vertical="center" wrapText="1"/>
    </xf>
    <xf numFmtId="49" fontId="7" fillId="2" borderId="26" xfId="3" applyNumberFormat="1" applyFont="1" applyFill="1" applyBorder="1" applyAlignment="1">
      <alignment horizontal="center" vertical="center" wrapText="1"/>
    </xf>
    <xf numFmtId="49" fontId="9" fillId="2" borderId="29" xfId="3" applyNumberFormat="1" applyFont="1" applyFill="1" applyBorder="1" applyAlignment="1">
      <alignment horizontal="center" vertical="center" wrapText="1"/>
    </xf>
    <xf numFmtId="49" fontId="9" fillId="2" borderId="13" xfId="3" applyNumberFormat="1" applyFont="1" applyFill="1" applyBorder="1" applyAlignment="1">
      <alignment horizontal="center" vertical="center" wrapText="1"/>
    </xf>
    <xf numFmtId="0" fontId="9" fillId="2" borderId="14" xfId="3" applyFont="1" applyFill="1" applyBorder="1" applyAlignment="1">
      <alignment horizontal="justify" vertical="center" wrapText="1"/>
    </xf>
    <xf numFmtId="0" fontId="9" fillId="2" borderId="12" xfId="3" applyFont="1" applyFill="1" applyBorder="1" applyAlignment="1">
      <alignment horizontal="center" vertical="center" wrapText="1"/>
    </xf>
    <xf numFmtId="0" fontId="16" fillId="2" borderId="0" xfId="0" applyFont="1" applyFill="1"/>
    <xf numFmtId="0" fontId="5" fillId="2" borderId="3" xfId="1" applyFont="1" applyFill="1" applyBorder="1" applyAlignment="1">
      <alignment horizontal="center"/>
    </xf>
    <xf numFmtId="0" fontId="8" fillId="2" borderId="8" xfId="2" applyFont="1" applyFill="1" applyBorder="1" applyAlignment="1">
      <alignment vertical="center" wrapText="1"/>
    </xf>
    <xf numFmtId="4" fontId="9" fillId="2" borderId="10" xfId="2" applyNumberFormat="1" applyFont="1" applyFill="1" applyBorder="1" applyAlignment="1">
      <alignment horizontal="right" wrapText="1"/>
    </xf>
    <xf numFmtId="4" fontId="7" fillId="2" borderId="11" xfId="2" applyNumberFormat="1" applyFont="1" applyFill="1" applyBorder="1" applyAlignment="1">
      <alignment horizontal="right" wrapText="1"/>
    </xf>
    <xf numFmtId="4" fontId="8" fillId="2" borderId="11" xfId="2" applyNumberFormat="1" applyFont="1" applyFill="1" applyBorder="1" applyAlignment="1">
      <alignment horizontal="right" wrapText="1"/>
    </xf>
    <xf numFmtId="4" fontId="10" fillId="2" borderId="11" xfId="2" applyNumberFormat="1" applyFont="1" applyFill="1" applyBorder="1" applyAlignment="1">
      <alignment wrapText="1"/>
    </xf>
    <xf numFmtId="4" fontId="7" fillId="2" borderId="11" xfId="2" applyNumberFormat="1" applyFont="1" applyFill="1" applyBorder="1" applyAlignment="1">
      <alignment wrapText="1"/>
    </xf>
    <xf numFmtId="4" fontId="8" fillId="2" borderId="6" xfId="2" applyNumberFormat="1" applyFont="1" applyFill="1" applyBorder="1" applyAlignment="1">
      <alignment horizontal="right" wrapText="1"/>
    </xf>
    <xf numFmtId="4" fontId="12" fillId="2" borderId="7" xfId="1" applyNumberFormat="1" applyFont="1" applyFill="1" applyBorder="1" applyAlignment="1">
      <alignment horizontal="right" wrapText="1"/>
    </xf>
    <xf numFmtId="3" fontId="9" fillId="2" borderId="10" xfId="1" applyNumberFormat="1" applyFont="1" applyFill="1" applyBorder="1" applyAlignment="1">
      <alignment horizontal="right" wrapText="1"/>
    </xf>
    <xf numFmtId="3" fontId="14" fillId="2" borderId="11" xfId="1" applyNumberFormat="1" applyFont="1" applyFill="1" applyBorder="1" applyAlignment="1">
      <alignment horizontal="right" wrapText="1"/>
    </xf>
    <xf numFmtId="3" fontId="14" fillId="2" borderId="25" xfId="1" applyNumberFormat="1" applyFont="1" applyFill="1" applyBorder="1" applyAlignment="1">
      <alignment horizontal="right" wrapText="1"/>
    </xf>
    <xf numFmtId="3" fontId="12" fillId="2" borderId="10" xfId="1" applyNumberFormat="1" applyFont="1" applyFill="1" applyBorder="1" applyAlignment="1">
      <alignment horizontal="right" wrapText="1"/>
    </xf>
    <xf numFmtId="164" fontId="12" fillId="2" borderId="10" xfId="1" applyNumberFormat="1" applyFont="1" applyFill="1" applyBorder="1" applyAlignment="1">
      <alignment horizontal="right" wrapText="1"/>
    </xf>
    <xf numFmtId="164" fontId="10" fillId="2" borderId="7" xfId="2" applyNumberFormat="1" applyFont="1" applyFill="1" applyBorder="1" applyAlignment="1">
      <alignment horizontal="right" wrapText="1"/>
    </xf>
    <xf numFmtId="164" fontId="10" fillId="2" borderId="25" xfId="2" applyNumberFormat="1" applyFont="1" applyFill="1" applyBorder="1" applyAlignment="1">
      <alignment horizontal="right" wrapText="1"/>
    </xf>
    <xf numFmtId="4" fontId="8" fillId="2" borderId="10" xfId="2" applyNumberFormat="1" applyFont="1" applyFill="1" applyBorder="1" applyAlignment="1">
      <alignment horizontal="right" wrapText="1"/>
    </xf>
    <xf numFmtId="165" fontId="0" fillId="0" borderId="0" xfId="0" applyNumberFormat="1"/>
    <xf numFmtId="49" fontId="9" fillId="2" borderId="15" xfId="3" applyNumberFormat="1" applyFont="1" applyFill="1" applyBorder="1" applyAlignment="1">
      <alignment horizontal="center" vertical="center" wrapText="1"/>
    </xf>
    <xf numFmtId="0" fontId="15" fillId="2" borderId="16" xfId="3" applyFont="1" applyFill="1" applyBorder="1" applyAlignment="1">
      <alignment horizontal="justify" vertical="center" wrapText="1"/>
    </xf>
    <xf numFmtId="0" fontId="13" fillId="2" borderId="17" xfId="3" applyFont="1" applyFill="1" applyBorder="1" applyAlignment="1">
      <alignment horizontal="center" vertical="center" wrapText="1"/>
    </xf>
    <xf numFmtId="10" fontId="8" fillId="2" borderId="18" xfId="2" applyNumberFormat="1" applyFont="1" applyFill="1" applyBorder="1" applyAlignment="1">
      <alignment horizontal="right" wrapText="1"/>
    </xf>
    <xf numFmtId="0" fontId="7" fillId="2" borderId="26" xfId="2" applyFont="1" applyFill="1" applyBorder="1"/>
    <xf numFmtId="0" fontId="7" fillId="2" borderId="23" xfId="2" applyFont="1" applyFill="1" applyBorder="1" applyAlignment="1">
      <alignment horizontal="left"/>
    </xf>
    <xf numFmtId="0" fontId="13" fillId="2" borderId="11" xfId="3" applyFont="1" applyFill="1" applyBorder="1" applyAlignment="1">
      <alignment horizontal="center" vertical="center" wrapText="1"/>
    </xf>
    <xf numFmtId="0" fontId="13" fillId="2" borderId="25" xfId="3" applyFont="1" applyFill="1" applyBorder="1" applyAlignment="1">
      <alignment horizontal="center" vertical="center" wrapText="1"/>
    </xf>
    <xf numFmtId="0" fontId="15" fillId="2" borderId="10" xfId="3" applyFont="1" applyFill="1" applyBorder="1" applyAlignment="1">
      <alignment horizontal="center" vertical="center" wrapText="1"/>
    </xf>
    <xf numFmtId="166" fontId="7" fillId="2" borderId="31" xfId="2" applyNumberFormat="1" applyFont="1" applyFill="1" applyBorder="1" applyAlignment="1">
      <alignment horizontal="center" wrapText="1"/>
    </xf>
    <xf numFmtId="166" fontId="7" fillId="2" borderId="32" xfId="2" applyNumberFormat="1" applyFont="1" applyFill="1" applyBorder="1" applyAlignment="1">
      <alignment horizontal="center"/>
    </xf>
    <xf numFmtId="166" fontId="9" fillId="2" borderId="30" xfId="2" applyNumberFormat="1" applyFont="1" applyFill="1" applyBorder="1" applyAlignment="1">
      <alignment horizontal="center" wrapText="1"/>
    </xf>
    <xf numFmtId="0" fontId="6" fillId="2" borderId="3" xfId="1" applyFont="1" applyFill="1" applyBorder="1" applyAlignment="1">
      <alignment horizontal="right"/>
    </xf>
    <xf numFmtId="49" fontId="7" fillId="2" borderId="19" xfId="3" applyNumberFormat="1" applyFont="1" applyFill="1" applyBorder="1" applyAlignment="1">
      <alignment horizontal="center" vertical="center" wrapText="1"/>
    </xf>
    <xf numFmtId="49" fontId="7" fillId="2" borderId="21" xfId="3" applyNumberFormat="1" applyFont="1" applyFill="1" applyBorder="1" applyAlignment="1">
      <alignment horizontal="center" vertical="center" wrapText="1"/>
    </xf>
    <xf numFmtId="49" fontId="7" fillId="2" borderId="28" xfId="3" applyNumberFormat="1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7" fillId="2" borderId="0" xfId="2" applyFill="1" applyAlignment="1">
      <alignment horizontal="center"/>
    </xf>
    <xf numFmtId="4" fontId="2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2 3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et10\Documents\&#1058;&#1045;&#1055;&#1051;&#1054;&#1057;&#1045;&#1058;&#1048;\2022%20&#1075;\&#1054;&#1090;&#1095;&#1105;&#1090;%20&#1087;&#1086;%20&#1086;&#1089;&#1085;&#1086;&#1074;%20&#1076;&#1077;&#1103;&#1090;\&#1054;&#1073;&#1086;&#1088;%20&#1089;&#1095;,&#1089;&#1074;&#1086;&#1076;%20&#1079;&#1072;&#1090;&#1088;&#1072;&#1090;,%20&#1089;&#1084;&#1077;&#1090;&#1099;,%20&#1087;&#1088;&#1080;&#1083;&#1086;&#1078;&#1077;&#1085;&#1080;&#1103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20 "/>
      <sheetName val="СЧ23"/>
      <sheetName val="СЧ26"/>
      <sheetName val="СЧ91"/>
      <sheetName val="СЧ90"/>
      <sheetName val="Расш сч 90"/>
      <sheetName val="СвРас "/>
      <sheetName val="Пр.4.6 "/>
      <sheetName val="Пр5.4(пр)"/>
      <sheetName val="Пр5.1"/>
      <sheetName val="Пр5.3"/>
      <sheetName val="Пр5.4."/>
      <sheetName val="Нал приб(пр)"/>
    </sheetNames>
    <sheetDataSet>
      <sheetData sheetId="0"/>
      <sheetData sheetId="1"/>
      <sheetData sheetId="2"/>
      <sheetData sheetId="3"/>
      <sheetData sheetId="4"/>
      <sheetData sheetId="5"/>
      <sheetData sheetId="6">
        <row r="89">
          <cell r="AP89">
            <v>69132474.870000005</v>
          </cell>
        </row>
      </sheetData>
      <sheetData sheetId="7"/>
      <sheetData sheetId="8"/>
      <sheetData sheetId="9">
        <row r="8">
          <cell r="F8">
            <v>1515.4716664828757</v>
          </cell>
        </row>
      </sheetData>
      <sheetData sheetId="10">
        <row r="8">
          <cell r="F8">
            <v>29.523160000000001</v>
          </cell>
        </row>
        <row r="10">
          <cell r="C10">
            <v>0</v>
          </cell>
        </row>
        <row r="18">
          <cell r="C18">
            <v>0</v>
          </cell>
        </row>
        <row r="20">
          <cell r="C20">
            <v>0</v>
          </cell>
        </row>
      </sheetData>
      <sheetData sheetId="11">
        <row r="10">
          <cell r="C10">
            <v>0</v>
          </cell>
        </row>
        <row r="17">
          <cell r="C17">
            <v>0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F75"/>
  <sheetViews>
    <sheetView tabSelected="1" view="pageBreakPreview" zoomScale="90" zoomScaleNormal="110" zoomScaleSheetLayoutView="90" workbookViewId="0">
      <pane ySplit="8" topLeftCell="A30" activePane="bottomLeft" state="frozen"/>
      <selection pane="bottomLeft" sqref="A1:D1"/>
    </sheetView>
  </sheetViews>
  <sheetFormatPr defaultRowHeight="10.199999999999999" x14ac:dyDescent="0.2"/>
  <cols>
    <col min="1" max="1" width="6.7109375" customWidth="1"/>
    <col min="2" max="2" width="63.5703125" customWidth="1"/>
    <col min="3" max="3" width="13.140625" customWidth="1"/>
    <col min="4" max="4" width="22.140625" customWidth="1"/>
    <col min="6" max="6" width="28.28515625" customWidth="1"/>
  </cols>
  <sheetData>
    <row r="1" spans="1:4" ht="15" x14ac:dyDescent="0.25">
      <c r="A1" s="93"/>
      <c r="B1" s="93"/>
      <c r="C1" s="93"/>
      <c r="D1" s="93"/>
    </row>
    <row r="2" spans="1:4" ht="17.399999999999999" x14ac:dyDescent="0.3">
      <c r="A2" s="94" t="s">
        <v>0</v>
      </c>
      <c r="B2" s="94"/>
      <c r="C2" s="94"/>
      <c r="D2" s="94"/>
    </row>
    <row r="3" spans="1:4" ht="17.399999999999999" x14ac:dyDescent="0.3">
      <c r="A3" s="94" t="s">
        <v>1</v>
      </c>
      <c r="B3" s="94"/>
      <c r="C3" s="94"/>
      <c r="D3" s="94"/>
    </row>
    <row r="4" spans="1:4" ht="15.6" thickBot="1" x14ac:dyDescent="0.3">
      <c r="A4" s="1"/>
      <c r="B4" s="2"/>
      <c r="C4" s="2"/>
      <c r="D4" s="3"/>
    </row>
    <row r="5" spans="1:4" ht="17.25" customHeight="1" x14ac:dyDescent="0.2">
      <c r="A5" s="95" t="s">
        <v>2</v>
      </c>
      <c r="B5" s="98" t="s">
        <v>3</v>
      </c>
      <c r="C5" s="101" t="s">
        <v>4</v>
      </c>
      <c r="D5" s="101" t="s">
        <v>5</v>
      </c>
    </row>
    <row r="6" spans="1:4" ht="12" customHeight="1" x14ac:dyDescent="0.2">
      <c r="A6" s="96"/>
      <c r="B6" s="99"/>
      <c r="C6" s="102"/>
      <c r="D6" s="102"/>
    </row>
    <row r="7" spans="1:4" ht="25.5" customHeight="1" thickBot="1" x14ac:dyDescent="0.25">
      <c r="A7" s="97"/>
      <c r="B7" s="100"/>
      <c r="C7" s="103"/>
      <c r="D7" s="103"/>
    </row>
    <row r="8" spans="1:4" ht="12" thickBot="1" x14ac:dyDescent="0.25">
      <c r="A8" s="4">
        <v>1</v>
      </c>
      <c r="B8" s="5">
        <v>2</v>
      </c>
      <c r="C8" s="57">
        <v>3</v>
      </c>
      <c r="D8" s="5">
        <v>4</v>
      </c>
    </row>
    <row r="9" spans="1:4" ht="15.75" customHeight="1" thickBot="1" x14ac:dyDescent="0.35">
      <c r="A9" s="6"/>
      <c r="B9" s="87"/>
      <c r="C9" s="87"/>
      <c r="D9" s="87"/>
    </row>
    <row r="10" spans="1:4" ht="36" customHeight="1" x14ac:dyDescent="0.25">
      <c r="A10" s="7" t="s">
        <v>6</v>
      </c>
      <c r="B10" s="58" t="s">
        <v>7</v>
      </c>
      <c r="C10" s="8" t="s">
        <v>8</v>
      </c>
      <c r="D10" s="59">
        <f>D11+D12+D13+D14+D15</f>
        <v>129873.29000000001</v>
      </c>
    </row>
    <row r="11" spans="1:4" ht="13.2" x14ac:dyDescent="0.2">
      <c r="A11" s="10" t="s">
        <v>9</v>
      </c>
      <c r="B11" s="11" t="s">
        <v>10</v>
      </c>
      <c r="C11" s="12" t="s">
        <v>8</v>
      </c>
      <c r="D11" s="13">
        <f>[1]Пр5.4.!C10</f>
        <v>0</v>
      </c>
    </row>
    <row r="12" spans="1:4" ht="13.2" x14ac:dyDescent="0.2">
      <c r="A12" s="14" t="s">
        <v>11</v>
      </c>
      <c r="B12" s="11" t="s">
        <v>12</v>
      </c>
      <c r="C12" s="12" t="s">
        <v>8</v>
      </c>
      <c r="D12" s="13">
        <v>5424.32</v>
      </c>
    </row>
    <row r="13" spans="1:4" ht="13.2" x14ac:dyDescent="0.25">
      <c r="A13" s="14" t="s">
        <v>13</v>
      </c>
      <c r="B13" s="11" t="s">
        <v>14</v>
      </c>
      <c r="C13" s="12" t="s">
        <v>8</v>
      </c>
      <c r="D13" s="60">
        <v>124448.97</v>
      </c>
    </row>
    <row r="14" spans="1:4" ht="13.2" x14ac:dyDescent="0.25">
      <c r="A14" s="14" t="s">
        <v>15</v>
      </c>
      <c r="B14" s="11" t="s">
        <v>16</v>
      </c>
      <c r="C14" s="12" t="s">
        <v>8</v>
      </c>
      <c r="D14" s="60">
        <v>0</v>
      </c>
    </row>
    <row r="15" spans="1:4" ht="13.2" x14ac:dyDescent="0.25">
      <c r="A15" s="14" t="s">
        <v>17</v>
      </c>
      <c r="B15" s="11" t="s">
        <v>18</v>
      </c>
      <c r="C15" s="12" t="s">
        <v>8</v>
      </c>
      <c r="D15" s="60">
        <f>[1]Пр5.4.!C17</f>
        <v>0</v>
      </c>
    </row>
    <row r="16" spans="1:4" ht="21" customHeight="1" x14ac:dyDescent="0.25">
      <c r="A16" s="15" t="s">
        <v>19</v>
      </c>
      <c r="B16" s="16" t="s">
        <v>20</v>
      </c>
      <c r="C16" s="17" t="s">
        <v>8</v>
      </c>
      <c r="D16" s="61">
        <f>D17+D18+D19+D20+D21+D22+D23+D24+D25+D26</f>
        <v>107641.02</v>
      </c>
    </row>
    <row r="17" spans="1:4" ht="13.2" x14ac:dyDescent="0.25">
      <c r="A17" s="10" t="s">
        <v>21</v>
      </c>
      <c r="B17" s="11" t="s">
        <v>22</v>
      </c>
      <c r="C17" s="12" t="s">
        <v>8</v>
      </c>
      <c r="D17" s="21">
        <v>6968.1</v>
      </c>
    </row>
    <row r="18" spans="1:4" ht="26.4" x14ac:dyDescent="0.25">
      <c r="A18" s="14" t="s">
        <v>23</v>
      </c>
      <c r="B18" s="11" t="s">
        <v>24</v>
      </c>
      <c r="C18" s="12" t="s">
        <v>8</v>
      </c>
      <c r="D18" s="21">
        <v>41565.21</v>
      </c>
    </row>
    <row r="19" spans="1:4" ht="13.2" x14ac:dyDescent="0.25">
      <c r="A19" s="14" t="s">
        <v>25</v>
      </c>
      <c r="B19" s="11" t="s">
        <v>26</v>
      </c>
      <c r="C19" s="12" t="s">
        <v>8</v>
      </c>
      <c r="D19" s="21">
        <v>47531.65</v>
      </c>
    </row>
    <row r="20" spans="1:4" ht="26.4" x14ac:dyDescent="0.25">
      <c r="A20" s="14" t="s">
        <v>27</v>
      </c>
      <c r="B20" s="11" t="s">
        <v>28</v>
      </c>
      <c r="C20" s="12" t="s">
        <v>8</v>
      </c>
      <c r="D20" s="21">
        <v>5464.07</v>
      </c>
    </row>
    <row r="21" spans="1:4" ht="66" x14ac:dyDescent="0.25">
      <c r="A21" s="14" t="s">
        <v>29</v>
      </c>
      <c r="B21" s="11" t="s">
        <v>30</v>
      </c>
      <c r="C21" s="12" t="s">
        <v>8</v>
      </c>
      <c r="D21" s="21">
        <v>4488.72</v>
      </c>
    </row>
    <row r="22" spans="1:4" ht="13.2" x14ac:dyDescent="0.25">
      <c r="A22" s="14" t="s">
        <v>31</v>
      </c>
      <c r="B22" s="11" t="s">
        <v>32</v>
      </c>
      <c r="C22" s="12" t="s">
        <v>8</v>
      </c>
      <c r="D22" s="21">
        <v>0</v>
      </c>
    </row>
    <row r="23" spans="1:4" ht="13.2" x14ac:dyDescent="0.25">
      <c r="A23" s="14" t="s">
        <v>33</v>
      </c>
      <c r="B23" s="11" t="s">
        <v>34</v>
      </c>
      <c r="C23" s="12" t="s">
        <v>8</v>
      </c>
      <c r="D23" s="62">
        <v>103.38</v>
      </c>
    </row>
    <row r="24" spans="1:4" ht="13.2" x14ac:dyDescent="0.25">
      <c r="A24" s="14" t="s">
        <v>35</v>
      </c>
      <c r="B24" s="18" t="s">
        <v>36</v>
      </c>
      <c r="C24" s="12" t="s">
        <v>8</v>
      </c>
      <c r="D24" s="63">
        <v>0</v>
      </c>
    </row>
    <row r="25" spans="1:4" ht="13.2" x14ac:dyDescent="0.25">
      <c r="A25" s="14" t="s">
        <v>37</v>
      </c>
      <c r="B25" s="18" t="s">
        <v>38</v>
      </c>
      <c r="C25" s="12" t="s">
        <v>8</v>
      </c>
      <c r="D25" s="63">
        <f>4.92+1457.11</f>
        <v>1462.03</v>
      </c>
    </row>
    <row r="26" spans="1:4" ht="13.2" x14ac:dyDescent="0.25">
      <c r="A26" s="14" t="s">
        <v>39</v>
      </c>
      <c r="B26" s="18" t="s">
        <v>40</v>
      </c>
      <c r="C26" s="12" t="s">
        <v>8</v>
      </c>
      <c r="D26" s="63">
        <v>57.86</v>
      </c>
    </row>
    <row r="27" spans="1:4" ht="18.75" customHeight="1" x14ac:dyDescent="0.25">
      <c r="A27" s="15" t="s">
        <v>41</v>
      </c>
      <c r="B27" s="19" t="s">
        <v>42</v>
      </c>
      <c r="C27" s="17" t="s">
        <v>8</v>
      </c>
      <c r="D27" s="29">
        <f>D28+D29+D30+D31+D35+D36+D37+D38+D39+D40</f>
        <v>20574.990000000002</v>
      </c>
    </row>
    <row r="28" spans="1:4" ht="27" customHeight="1" x14ac:dyDescent="0.25">
      <c r="A28" s="10" t="s">
        <v>43</v>
      </c>
      <c r="B28" s="11" t="s">
        <v>44</v>
      </c>
      <c r="C28" s="12" t="s">
        <v>8</v>
      </c>
      <c r="D28" s="21">
        <f>54.38+84.43</f>
        <v>138.81</v>
      </c>
    </row>
    <row r="29" spans="1:4" ht="13.2" x14ac:dyDescent="0.25">
      <c r="A29" s="14" t="s">
        <v>45</v>
      </c>
      <c r="B29" s="18" t="s">
        <v>38</v>
      </c>
      <c r="C29" s="20" t="s">
        <v>8</v>
      </c>
      <c r="D29" s="60">
        <v>5714.48</v>
      </c>
    </row>
    <row r="30" spans="1:4" ht="13.2" x14ac:dyDescent="0.25">
      <c r="A30" s="14" t="s">
        <v>46</v>
      </c>
      <c r="B30" s="11" t="s">
        <v>47</v>
      </c>
      <c r="C30" s="12" t="s">
        <v>8</v>
      </c>
      <c r="D30" s="21">
        <f>[1]Пр5.3!C10</f>
        <v>0</v>
      </c>
    </row>
    <row r="31" spans="1:4" ht="26.4" x14ac:dyDescent="0.25">
      <c r="A31" s="14" t="s">
        <v>48</v>
      </c>
      <c r="B31" s="22" t="s">
        <v>49</v>
      </c>
      <c r="C31" s="12" t="s">
        <v>8</v>
      </c>
      <c r="D31" s="32">
        <f>D32+D33+D34</f>
        <v>97.289999999999992</v>
      </c>
    </row>
    <row r="32" spans="1:4" ht="26.4" x14ac:dyDescent="0.25">
      <c r="A32" s="14" t="s">
        <v>50</v>
      </c>
      <c r="B32" s="23" t="s">
        <v>51</v>
      </c>
      <c r="C32" s="12" t="s">
        <v>8</v>
      </c>
      <c r="D32" s="24">
        <v>9.82</v>
      </c>
    </row>
    <row r="33" spans="1:4" ht="26.4" x14ac:dyDescent="0.25">
      <c r="A33" s="14" t="s">
        <v>52</v>
      </c>
      <c r="B33" s="23" t="s">
        <v>53</v>
      </c>
      <c r="C33" s="12" t="s">
        <v>8</v>
      </c>
      <c r="D33" s="24">
        <v>87.47</v>
      </c>
    </row>
    <row r="34" spans="1:4" ht="26.4" x14ac:dyDescent="0.25">
      <c r="A34" s="14" t="s">
        <v>54</v>
      </c>
      <c r="B34" s="23" t="s">
        <v>55</v>
      </c>
      <c r="C34" s="12" t="s">
        <v>8</v>
      </c>
      <c r="D34" s="24">
        <v>0</v>
      </c>
    </row>
    <row r="35" spans="1:4" ht="13.2" x14ac:dyDescent="0.25">
      <c r="A35" s="14" t="s">
        <v>56</v>
      </c>
      <c r="B35" s="23" t="s">
        <v>57</v>
      </c>
      <c r="C35" s="12" t="s">
        <v>8</v>
      </c>
      <c r="D35" s="24">
        <v>14354.56</v>
      </c>
    </row>
    <row r="36" spans="1:4" ht="13.2" x14ac:dyDescent="0.25">
      <c r="A36" s="14" t="s">
        <v>58</v>
      </c>
      <c r="B36" s="23" t="s">
        <v>59</v>
      </c>
      <c r="C36" s="12" t="s">
        <v>8</v>
      </c>
      <c r="D36" s="24">
        <f>[1]Пр5.3!C18</f>
        <v>0</v>
      </c>
    </row>
    <row r="37" spans="1:4" ht="26.4" x14ac:dyDescent="0.25">
      <c r="A37" s="14" t="s">
        <v>60</v>
      </c>
      <c r="B37" s="23" t="s">
        <v>61</v>
      </c>
      <c r="C37" s="12" t="s">
        <v>8</v>
      </c>
      <c r="D37" s="24">
        <v>165.7</v>
      </c>
    </row>
    <row r="38" spans="1:4" ht="27.75" customHeight="1" x14ac:dyDescent="0.25">
      <c r="A38" s="14" t="s">
        <v>62</v>
      </c>
      <c r="B38" s="23" t="s">
        <v>63</v>
      </c>
      <c r="C38" s="12" t="s">
        <v>8</v>
      </c>
      <c r="D38" s="24">
        <f>[1]Пр5.3!C20</f>
        <v>0</v>
      </c>
    </row>
    <row r="39" spans="1:4" ht="16.5" customHeight="1" x14ac:dyDescent="0.25">
      <c r="A39" s="14" t="s">
        <v>64</v>
      </c>
      <c r="B39" s="23" t="s">
        <v>65</v>
      </c>
      <c r="C39" s="12" t="s">
        <v>8</v>
      </c>
      <c r="D39" s="24">
        <v>104.15</v>
      </c>
    </row>
    <row r="40" spans="1:4" ht="39.75" customHeight="1" x14ac:dyDescent="0.25">
      <c r="A40" s="14" t="s">
        <v>66</v>
      </c>
      <c r="B40" s="23" t="s">
        <v>67</v>
      </c>
      <c r="C40" s="12" t="s">
        <v>8</v>
      </c>
      <c r="D40" s="24">
        <v>0</v>
      </c>
    </row>
    <row r="41" spans="1:4" ht="18" customHeight="1" x14ac:dyDescent="0.25">
      <c r="A41" s="15" t="s">
        <v>68</v>
      </c>
      <c r="B41" s="19" t="s">
        <v>69</v>
      </c>
      <c r="C41" s="17" t="s">
        <v>8</v>
      </c>
      <c r="D41" s="29">
        <f>D42+D43</f>
        <v>416.58</v>
      </c>
    </row>
    <row r="42" spans="1:4" ht="13.2" x14ac:dyDescent="0.25">
      <c r="A42" s="25"/>
      <c r="B42" s="23" t="s">
        <v>70</v>
      </c>
      <c r="C42" s="12" t="s">
        <v>8</v>
      </c>
      <c r="D42" s="24">
        <v>416.58</v>
      </c>
    </row>
    <row r="43" spans="1:4" ht="15" customHeight="1" x14ac:dyDescent="0.25">
      <c r="A43" s="25"/>
      <c r="B43" s="23" t="s">
        <v>71</v>
      </c>
      <c r="C43" s="12" t="s">
        <v>8</v>
      </c>
      <c r="D43" s="24">
        <v>0</v>
      </c>
    </row>
    <row r="44" spans="1:4" ht="18" customHeight="1" x14ac:dyDescent="0.25">
      <c r="A44" s="15" t="s">
        <v>72</v>
      </c>
      <c r="B44" s="19" t="s">
        <v>73</v>
      </c>
      <c r="C44" s="17" t="s">
        <v>8</v>
      </c>
      <c r="D44" s="29">
        <v>6676.81</v>
      </c>
    </row>
    <row r="45" spans="1:4" ht="42.75" customHeight="1" x14ac:dyDescent="0.25">
      <c r="A45" s="26" t="s">
        <v>74</v>
      </c>
      <c r="B45" s="27" t="s">
        <v>75</v>
      </c>
      <c r="C45" s="28" t="s">
        <v>76</v>
      </c>
      <c r="D45" s="29">
        <v>0</v>
      </c>
    </row>
    <row r="46" spans="1:4" ht="39.6" x14ac:dyDescent="0.25">
      <c r="A46" s="26" t="s">
        <v>77</v>
      </c>
      <c r="B46" s="30" t="s">
        <v>78</v>
      </c>
      <c r="C46" s="28" t="s">
        <v>76</v>
      </c>
      <c r="D46" s="31">
        <v>0</v>
      </c>
    </row>
    <row r="47" spans="1:4" ht="40.5" customHeight="1" x14ac:dyDescent="0.25">
      <c r="A47" s="26" t="s">
        <v>79</v>
      </c>
      <c r="B47" s="30" t="s">
        <v>80</v>
      </c>
      <c r="C47" s="28" t="s">
        <v>76</v>
      </c>
      <c r="D47" s="32">
        <v>0</v>
      </c>
    </row>
    <row r="48" spans="1:4" ht="26.25" customHeight="1" x14ac:dyDescent="0.25">
      <c r="A48" s="26" t="s">
        <v>81</v>
      </c>
      <c r="B48" s="30" t="s">
        <v>82</v>
      </c>
      <c r="C48" s="28" t="s">
        <v>76</v>
      </c>
      <c r="D48" s="32">
        <v>0</v>
      </c>
    </row>
    <row r="49" spans="1:6" ht="78" customHeight="1" thickBot="1" x14ac:dyDescent="0.3">
      <c r="A49" s="33" t="s">
        <v>83</v>
      </c>
      <c r="B49" s="34" t="s">
        <v>84</v>
      </c>
      <c r="C49" s="35" t="s">
        <v>76</v>
      </c>
      <c r="D49" s="36">
        <v>0</v>
      </c>
    </row>
    <row r="50" spans="1:6" ht="27.75" customHeight="1" thickBot="1" x14ac:dyDescent="0.3">
      <c r="A50" s="88" t="s">
        <v>85</v>
      </c>
      <c r="B50" s="37" t="s">
        <v>86</v>
      </c>
      <c r="C50" s="38" t="s">
        <v>76</v>
      </c>
      <c r="D50" s="64">
        <f>D10+D16+D27+D41+D44+D45</f>
        <v>265182.69</v>
      </c>
    </row>
    <row r="51" spans="1:6" ht="25.5" customHeight="1" x14ac:dyDescent="0.25">
      <c r="A51" s="89"/>
      <c r="B51" s="39" t="s">
        <v>87</v>
      </c>
      <c r="C51" s="40" t="s">
        <v>76</v>
      </c>
      <c r="D51" s="65">
        <f>D50</f>
        <v>265182.69</v>
      </c>
    </row>
    <row r="52" spans="1:6" ht="53.25" customHeight="1" thickBot="1" x14ac:dyDescent="0.3">
      <c r="A52" s="89"/>
      <c r="B52" s="41" t="s">
        <v>88</v>
      </c>
      <c r="C52" s="42" t="s">
        <v>76</v>
      </c>
      <c r="D52" s="43">
        <v>0</v>
      </c>
    </row>
    <row r="53" spans="1:6" ht="13.2" x14ac:dyDescent="0.25">
      <c r="A53" s="89"/>
      <c r="B53" s="44" t="s">
        <v>89</v>
      </c>
      <c r="C53" s="45" t="s">
        <v>76</v>
      </c>
      <c r="D53" s="66">
        <f>D51</f>
        <v>265182.69</v>
      </c>
    </row>
    <row r="54" spans="1:6" ht="13.2" x14ac:dyDescent="0.25">
      <c r="A54" s="89"/>
      <c r="B54" s="46" t="s">
        <v>90</v>
      </c>
      <c r="C54" s="47" t="s">
        <v>76</v>
      </c>
      <c r="D54" s="67">
        <v>154275.94255000001</v>
      </c>
    </row>
    <row r="55" spans="1:6" ht="16.5" customHeight="1" thickBot="1" x14ac:dyDescent="0.3">
      <c r="A55" s="90"/>
      <c r="B55" s="48" t="s">
        <v>91</v>
      </c>
      <c r="C55" s="49" t="s">
        <v>76</v>
      </c>
      <c r="D55" s="68">
        <v>110906.74742000001</v>
      </c>
    </row>
    <row r="56" spans="1:6" ht="13.5" customHeight="1" x14ac:dyDescent="0.25">
      <c r="A56" s="50" t="s">
        <v>92</v>
      </c>
      <c r="B56" s="44" t="s">
        <v>93</v>
      </c>
      <c r="C56" s="45" t="s">
        <v>76</v>
      </c>
      <c r="D56" s="69">
        <f>SUM(D57:D58)</f>
        <v>265182.68997000001</v>
      </c>
    </row>
    <row r="57" spans="1:6" ht="15" customHeight="1" x14ac:dyDescent="0.25">
      <c r="A57" s="26"/>
      <c r="B57" s="46" t="s">
        <v>90</v>
      </c>
      <c r="C57" s="47" t="s">
        <v>76</v>
      </c>
      <c r="D57" s="67">
        <f>(D63*D60)-0.6061</f>
        <v>154275.94255000001</v>
      </c>
    </row>
    <row r="58" spans="1:6" ht="15" customHeight="1" thickBot="1" x14ac:dyDescent="0.3">
      <c r="A58" s="51"/>
      <c r="B58" s="48" t="s">
        <v>91</v>
      </c>
      <c r="C58" s="49" t="s">
        <v>76</v>
      </c>
      <c r="D58" s="68">
        <f>(D64*D61)</f>
        <v>110906.74742000001</v>
      </c>
    </row>
    <row r="59" spans="1:6" ht="18" customHeight="1" x14ac:dyDescent="0.25">
      <c r="A59" s="50" t="s">
        <v>92</v>
      </c>
      <c r="B59" s="44" t="s">
        <v>94</v>
      </c>
      <c r="C59" s="45" t="s">
        <v>95</v>
      </c>
      <c r="D59" s="70">
        <f>SUM(D60:D61)</f>
        <v>499.45060000000001</v>
      </c>
      <c r="F59" s="74">
        <f>D59*D62</f>
        <v>265182.69</v>
      </c>
    </row>
    <row r="60" spans="1:6" ht="13.2" x14ac:dyDescent="0.25">
      <c r="A60" s="26" t="s">
        <v>96</v>
      </c>
      <c r="B60" s="46" t="s">
        <v>90</v>
      </c>
      <c r="C60" s="28" t="s">
        <v>95</v>
      </c>
      <c r="D60" s="71">
        <v>290.56700000000001</v>
      </c>
      <c r="F60" s="74">
        <f>F59-D56</f>
        <v>2.9999995604157448E-5</v>
      </c>
    </row>
    <row r="61" spans="1:6" ht="15" customHeight="1" thickBot="1" x14ac:dyDescent="0.3">
      <c r="A61" s="51" t="s">
        <v>97</v>
      </c>
      <c r="B61" s="48" t="s">
        <v>91</v>
      </c>
      <c r="C61" s="42" t="s">
        <v>95</v>
      </c>
      <c r="D61" s="72">
        <v>208.8836</v>
      </c>
    </row>
    <row r="62" spans="1:6" ht="13.2" x14ac:dyDescent="0.25">
      <c r="A62" s="52" t="s">
        <v>98</v>
      </c>
      <c r="B62" s="44" t="s">
        <v>99</v>
      </c>
      <c r="C62" s="45" t="s">
        <v>100</v>
      </c>
      <c r="D62" s="73">
        <f>D53/D59</f>
        <v>530.94878652663544</v>
      </c>
    </row>
    <row r="63" spans="1:6" ht="13.2" x14ac:dyDescent="0.25">
      <c r="A63" s="53" t="s">
        <v>101</v>
      </c>
      <c r="B63" s="54" t="s">
        <v>102</v>
      </c>
      <c r="C63" s="55" t="s">
        <v>100</v>
      </c>
      <c r="D63" s="61">
        <v>530.95000000000005</v>
      </c>
    </row>
    <row r="64" spans="1:6" ht="13.2" x14ac:dyDescent="0.25">
      <c r="A64" s="53" t="s">
        <v>103</v>
      </c>
      <c r="B64" s="54" t="s">
        <v>104</v>
      </c>
      <c r="C64" s="55" t="s">
        <v>100</v>
      </c>
      <c r="D64" s="61">
        <v>530.95000000000005</v>
      </c>
    </row>
    <row r="65" spans="1:4" ht="16.5" customHeight="1" thickBot="1" x14ac:dyDescent="0.3">
      <c r="A65" s="75" t="s">
        <v>105</v>
      </c>
      <c r="B65" s="76" t="s">
        <v>106</v>
      </c>
      <c r="C65" s="77"/>
      <c r="D65" s="78">
        <f>D64/D63-1</f>
        <v>0</v>
      </c>
    </row>
    <row r="66" spans="1:4" ht="16.5" customHeight="1" x14ac:dyDescent="0.25">
      <c r="A66" s="52" t="s">
        <v>108</v>
      </c>
      <c r="B66" s="44" t="s">
        <v>109</v>
      </c>
      <c r="C66" s="83" t="s">
        <v>110</v>
      </c>
      <c r="D66" s="86">
        <f>D67+D68+D69+D70</f>
        <v>102</v>
      </c>
    </row>
    <row r="67" spans="1:4" ht="16.5" customHeight="1" x14ac:dyDescent="0.25">
      <c r="A67" s="53"/>
      <c r="B67" s="46" t="s">
        <v>111</v>
      </c>
      <c r="C67" s="81" t="s">
        <v>110</v>
      </c>
      <c r="D67" s="84">
        <v>46.5</v>
      </c>
    </row>
    <row r="68" spans="1:4" ht="16.5" customHeight="1" x14ac:dyDescent="0.25">
      <c r="A68" s="53"/>
      <c r="B68" s="46" t="s">
        <v>112</v>
      </c>
      <c r="C68" s="81" t="s">
        <v>110</v>
      </c>
      <c r="D68" s="84">
        <v>19</v>
      </c>
    </row>
    <row r="69" spans="1:4" ht="16.5" customHeight="1" x14ac:dyDescent="0.25">
      <c r="A69" s="53"/>
      <c r="B69" s="46" t="s">
        <v>113</v>
      </c>
      <c r="C69" s="81" t="s">
        <v>110</v>
      </c>
      <c r="D69" s="84">
        <v>22</v>
      </c>
    </row>
    <row r="70" spans="1:4" ht="13.8" thickBot="1" x14ac:dyDescent="0.3">
      <c r="A70" s="79"/>
      <c r="B70" s="80" t="s">
        <v>114</v>
      </c>
      <c r="C70" s="82" t="s">
        <v>110</v>
      </c>
      <c r="D70" s="85">
        <v>14.5</v>
      </c>
    </row>
    <row r="71" spans="1:4" ht="34.799999999999997" customHeight="1" x14ac:dyDescent="0.25">
      <c r="A71" s="91" t="s">
        <v>107</v>
      </c>
      <c r="B71" s="92"/>
      <c r="C71" s="92"/>
      <c r="D71" s="92"/>
    </row>
    <row r="72" spans="1:4" x14ac:dyDescent="0.2">
      <c r="A72" s="9"/>
      <c r="B72" s="9"/>
      <c r="C72" s="9"/>
      <c r="D72" s="9"/>
    </row>
    <row r="73" spans="1:4" x14ac:dyDescent="0.2">
      <c r="A73" s="9"/>
      <c r="B73" s="9"/>
      <c r="C73" s="9"/>
      <c r="D73" s="9"/>
    </row>
    <row r="74" spans="1:4" ht="13.8" x14ac:dyDescent="0.25">
      <c r="A74" s="9"/>
      <c r="B74" s="9"/>
      <c r="C74" s="56"/>
      <c r="D74" s="56"/>
    </row>
    <row r="75" spans="1:4" x14ac:dyDescent="0.2">
      <c r="A75" s="9"/>
      <c r="B75" s="9"/>
      <c r="C75" s="9"/>
      <c r="D75" s="9"/>
    </row>
  </sheetData>
  <mergeCells count="10">
    <mergeCell ref="B9:D9"/>
    <mergeCell ref="A50:A55"/>
    <mergeCell ref="A71:D71"/>
    <mergeCell ref="A1:D1"/>
    <mergeCell ref="A2:D2"/>
    <mergeCell ref="A3:D3"/>
    <mergeCell ref="A5:A7"/>
    <mergeCell ref="B5:B7"/>
    <mergeCell ref="C5:C7"/>
    <mergeCell ref="D5:D7"/>
  </mergeCells>
  <pageMargins left="1.1023622047244095" right="0.11811023622047245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Пр.4.6 </vt:lpstr>
      <vt:lpstr>'Пр.4.6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ШалакинаТатьяна Генадьевна</dc:creator>
  <cp:lastModifiedBy>Малиновская Марина Сергеевна</cp:lastModifiedBy>
  <cp:lastPrinted>2022-06-17T05:54:23Z</cp:lastPrinted>
  <dcterms:created xsi:type="dcterms:W3CDTF">2022-06-09T07:41:34Z</dcterms:created>
  <dcterms:modified xsi:type="dcterms:W3CDTF">2022-06-17T05:54:30Z</dcterms:modified>
</cp:coreProperties>
</file>